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<sst xmlns="http://schemas.openxmlformats.org/spreadsheetml/2006/main" count="271" uniqueCount="193">
  <si>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</si>
  <si>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</si>
  <si>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</si>
  <si>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</si>
  <si>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</si>
  <si>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</si>
  <si>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</si>
  <si>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</si>
  <si>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</si>
  <si>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</si>
  <si>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</si>
  <si>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</si>
  <si>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</si>
  <si>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</si>
  <si>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</si>
  <si>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</si>
  <si>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</si>
  <si>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</si>
  <si>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</si>
  <si>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</si>
  <si>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</si>
  <si>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</si>
  <si>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</si>
  <si>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</si>
  <si>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</si>
  <si>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</si>
  <si>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</si>
  <si>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</si>
  <si>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</si>
  <si>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</si>
  <si>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</si>
  <si>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</si>
  <si>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</si>
  <si>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</si>
  <si>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</si>
  <si>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</si>
  <si>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</si>
  <si>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</si>
  <si>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</si>
  <si>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</si>
  <si>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</si>
  <si>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</si>
  <si>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</si>
  <si>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</si>
  <si>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</si>
  <si>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</si>
  <si>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</si>
  <si>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</si>
  <si>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</si>
  <si>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</si>
  <si>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</si>
  <si>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</si>
  <si>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</si>
  <si>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</si>
  <si>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</si>
  <si>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</si>
  <si>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</si>
  <si>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</si>
  <si>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</si>
  <si>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</si>
  <si>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</si>
  <si>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</si>
  <si>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</si>
  <si>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</si>
  <si>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</si>
  <si>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</si>
  <si>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</si>
  <si>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</si>
  <si>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</si>
  <si>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</si>
  <si>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</si>
  <si>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</si>
  <si>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</si>
  <si>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</si>
  <si>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</si>
  <si>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</si>
  <si>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</si>
  <si>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</si>
  <si>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</si>
  <si>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</si>
  <si>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</si>
  <si>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</si>
  <si>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</si>
  <si>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</si>
  <si>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</si>
  <si>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</si>
  <si>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</si>
  <si>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</si>
  <si>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</si>
  <si>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</si>
  <si>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</si>
  <si>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</si>
  <si>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</si>
  <si>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</si>
  <si>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</si>
  <si>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</si>
  <si>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</si>
  <si>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</si>
  <si>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</si>
  <si>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</si>
  <si>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</si>
  <si>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</si>
  <si>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</si>
  <si>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</si>
  <si>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</si>
  <si>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</si>
  <si>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</si>
  <si>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</si>
  <si>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</si>
  <si>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</si>
  <si>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</si>
  <si>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</si>
  <si>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</si>
  <si>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</si>
  <si>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</si>
  <si>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</si>
  <si>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</si>
  <si>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</si>
  <si>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</si>
  <si>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</si>
  <si>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</si>
  <si>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</si>
  <si>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</si>
  <si>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</si>
  <si>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</si>
  <si>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</si>
  <si>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</si>
  <si>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</si>
  <si>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</si>
  <si>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</si>
  <si>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</si>
  <si>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</si>
  <si>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</si>
  <si>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</si>
  <si>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</si>
  <si>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</si>
  <si>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</si>
  <si>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</si>
  <si>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</si>
  <si>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</si>
  <si>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</si>
  <si>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</si>
  <si>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</si>
  <si>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</si>
  <si>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</si>
  <si>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Рішення виконавчого комітету Нетішинської міської ради від 13.10.2022 року № 358/2022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</si>
  <si>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</si>
  <si>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</si>
  <si>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</si>
  <si>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Рішення виконавчого комітету Нетішинської міської ради від 13.10.2022 року № 365/2022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</si>
  <si>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</si>
  <si>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</si>
  <si>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</si>
  <si>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</si>
  <si>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</si>
  <si>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</si>
  <si>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</si>
  <si>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</si>
  <si>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</si>
  <si>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</si>
  <si>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</si>
  <si>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</si>
  <si>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</si>
  <si>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</si>
  <si>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</si>
  <si>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</si>
  <si>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</si>
  <si>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</si>
  <si>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</si>
  <si>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</si>
  <si>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</si>
  <si>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</si>
  <si>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</si>
  <si>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</si>
  <si>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</si>
  <si>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</si>
  <si>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</si>
  <si>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</si>
  <si>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</si>
  <si>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</si>
  <si>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</si>
  <si>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проект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</si>
  <si>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</si>
  <si>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</si>
  <si>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</si>
  <si>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</si>
  <si>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</si>
  <si>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</si>
  <si>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</si>
  <si>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</si>
  <si>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</si>
  <si>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(у редакції рішення тридцять третьої сесії</t>
  </si>
  <si>
    <t>10.02.2023 № 33/1650)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</si>
</sst>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2"/>
  <sheetViews>
    <sheetView tabSelected="1" zoomScale="85" zoomScaleNormal="85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153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14" t="s">
        <v>154</v>
      </c>
      <c r="H4" s="115"/>
      <c r="I4" s="115"/>
      <c r="J4" s="115"/>
      <c r="K4" s="114"/>
      <c r="L4" s="115"/>
      <c r="M4" s="115"/>
      <c r="N4" s="115"/>
    </row>
    <row r="5" spans="6:14" ht="18.75">
      <c r="F5" s="16"/>
      <c r="G5" s="114" t="s">
        <v>155</v>
      </c>
      <c r="H5" s="115"/>
      <c r="I5" s="115"/>
      <c r="J5" s="115"/>
      <c r="K5" s="114"/>
      <c r="L5" s="115"/>
      <c r="M5" s="115"/>
      <c r="N5" s="115"/>
    </row>
    <row r="6" spans="6:14" ht="18.75">
      <c r="F6" s="16"/>
      <c r="G6" s="95" t="s">
        <v>156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191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14" t="s">
        <v>157</v>
      </c>
      <c r="H8" s="115"/>
      <c r="I8" s="115"/>
      <c r="J8" s="115"/>
      <c r="K8" s="114"/>
      <c r="L8" s="115"/>
      <c r="M8" s="115"/>
      <c r="N8" s="115"/>
    </row>
    <row r="9" spans="6:14" ht="18.75">
      <c r="F9" s="16"/>
      <c r="G9" s="114" t="s">
        <v>158</v>
      </c>
      <c r="H9" s="115"/>
      <c r="I9" s="115"/>
      <c r="J9" s="115"/>
      <c r="K9" s="114"/>
      <c r="L9" s="115"/>
      <c r="M9" s="115"/>
      <c r="N9" s="115"/>
    </row>
    <row r="10" spans="1:14" ht="18.75">
      <c r="A10" s="99"/>
      <c r="B10" s="99"/>
      <c r="C10" s="99"/>
      <c r="D10" s="99"/>
      <c r="E10" s="99"/>
      <c r="F10" s="99"/>
      <c r="G10" s="114" t="s">
        <v>159</v>
      </c>
      <c r="H10" s="115"/>
      <c r="I10" s="115"/>
      <c r="J10" s="115"/>
      <c r="K10" s="114"/>
      <c r="L10" s="115"/>
      <c r="M10" s="115"/>
      <c r="N10" s="115"/>
    </row>
    <row r="11" spans="1:14" ht="18.75">
      <c r="A11" s="94"/>
      <c r="B11" s="94"/>
      <c r="C11" s="94"/>
      <c r="D11" s="94"/>
      <c r="E11" s="94"/>
      <c r="F11" s="94"/>
      <c r="G11" s="95" t="s">
        <v>192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19" t="s">
        <v>107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95"/>
      <c r="L13" s="98"/>
      <c r="M13" s="98"/>
      <c r="N13" s="98"/>
    </row>
    <row r="14" spans="1:10" ht="18.75">
      <c r="A14" s="124">
        <v>2254600000</v>
      </c>
      <c r="B14" s="124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5" t="s">
        <v>81</v>
      </c>
      <c r="B15" s="125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20" t="s">
        <v>82</v>
      </c>
      <c r="B16" s="120" t="s">
        <v>83</v>
      </c>
      <c r="C16" s="120" t="s">
        <v>51</v>
      </c>
      <c r="D16" s="120" t="s">
        <v>84</v>
      </c>
      <c r="E16" s="122" t="s">
        <v>52</v>
      </c>
      <c r="F16" s="122" t="s">
        <v>53</v>
      </c>
      <c r="G16" s="122" t="s">
        <v>54</v>
      </c>
      <c r="H16" s="116" t="s">
        <v>0</v>
      </c>
      <c r="I16" s="118" t="s">
        <v>55</v>
      </c>
      <c r="J16" s="118"/>
    </row>
    <row r="17" spans="1:10" ht="139.5" customHeight="1">
      <c r="A17" s="121"/>
      <c r="B17" s="121"/>
      <c r="C17" s="121"/>
      <c r="D17" s="121"/>
      <c r="E17" s="123"/>
      <c r="F17" s="123"/>
      <c r="G17" s="123"/>
      <c r="H17" s="117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141421712</v>
      </c>
      <c r="H19" s="40">
        <f>H20</f>
        <v>110272621</v>
      </c>
      <c r="I19" s="40">
        <f>I20</f>
        <v>31149091</v>
      </c>
      <c r="J19" s="40">
        <f>J20</f>
        <v>30952791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f>SUM(G21:G46)</f>
        <v>141421712</v>
      </c>
      <c r="H20" s="45">
        <f>SUM(H21:H46)</f>
        <v>110272621</v>
      </c>
      <c r="I20" s="45">
        <f>SUM(I21:I46)</f>
        <v>31149091</v>
      </c>
      <c r="J20" s="45">
        <f>SUM(J21:J46)</f>
        <v>30952791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140</v>
      </c>
      <c r="F21" s="47" t="s">
        <v>106</v>
      </c>
      <c r="G21" s="48">
        <f aca="true" t="shared" si="0" ref="G21:G46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141</v>
      </c>
      <c r="F22" s="44" t="s">
        <v>135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177</v>
      </c>
      <c r="F23" s="47" t="s">
        <v>103</v>
      </c>
      <c r="G23" s="48">
        <f t="shared" si="0"/>
        <v>11739741</v>
      </c>
      <c r="H23" s="48">
        <f>7209341+2530400</f>
        <v>9739741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134</v>
      </c>
      <c r="F26" s="44" t="s">
        <v>135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186</v>
      </c>
      <c r="F30" s="47" t="s">
        <v>187</v>
      </c>
      <c r="G30" s="48">
        <f t="shared" si="0"/>
        <v>1000000</v>
      </c>
      <c r="H30" s="48">
        <v>1000000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33" t="s">
        <v>39</v>
      </c>
      <c r="B33" s="33">
        <v>6030</v>
      </c>
      <c r="C33" s="35" t="s">
        <v>11</v>
      </c>
      <c r="D33" s="34" t="s">
        <v>40</v>
      </c>
      <c r="E33" s="44" t="s">
        <v>136</v>
      </c>
      <c r="F33" s="44" t="s">
        <v>137</v>
      </c>
      <c r="G33" s="48">
        <f t="shared" si="0"/>
        <v>47156349</v>
      </c>
      <c r="H33" s="48">
        <f>46766368+232681</f>
        <v>46999049</v>
      </c>
      <c r="I33" s="48">
        <f>34300+123000</f>
        <v>157300</v>
      </c>
      <c r="J33" s="45">
        <v>123000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57.5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112</v>
      </c>
      <c r="F34" s="44" t="s">
        <v>142</v>
      </c>
      <c r="G34" s="48">
        <f t="shared" si="0"/>
        <v>700000</v>
      </c>
      <c r="H34" s="48">
        <v>700000</v>
      </c>
      <c r="I34" s="48">
        <v>0</v>
      </c>
      <c r="J34" s="45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78.75">
      <c r="A35" s="87" t="s">
        <v>41</v>
      </c>
      <c r="B35" s="87" t="s">
        <v>113</v>
      </c>
      <c r="C35" s="88" t="s">
        <v>12</v>
      </c>
      <c r="D35" s="88" t="s">
        <v>42</v>
      </c>
      <c r="E35" s="44" t="s">
        <v>143</v>
      </c>
      <c r="F35" s="44" t="s">
        <v>144</v>
      </c>
      <c r="G35" s="48">
        <f t="shared" si="0"/>
        <v>100000</v>
      </c>
      <c r="H35" s="48">
        <v>100000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100" t="s">
        <v>173</v>
      </c>
      <c r="B36" s="100" t="s">
        <v>174</v>
      </c>
      <c r="C36" s="101" t="s">
        <v>175</v>
      </c>
      <c r="D36" s="101" t="s">
        <v>176</v>
      </c>
      <c r="E36" s="44" t="s">
        <v>180</v>
      </c>
      <c r="F36" s="44" t="s">
        <v>181</v>
      </c>
      <c r="G36" s="48">
        <f t="shared" si="0"/>
        <v>1550000</v>
      </c>
      <c r="H36" s="48">
        <v>0</v>
      </c>
      <c r="I36" s="48">
        <v>1550000</v>
      </c>
      <c r="J36" s="45">
        <v>1550000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8.75">
      <c r="A37" s="87" t="s">
        <v>114</v>
      </c>
      <c r="B37" s="87" t="s">
        <v>115</v>
      </c>
      <c r="C37" s="88" t="s">
        <v>72</v>
      </c>
      <c r="D37" s="88" t="s">
        <v>43</v>
      </c>
      <c r="E37" s="44" t="s">
        <v>138</v>
      </c>
      <c r="F37" s="44" t="s">
        <v>139</v>
      </c>
      <c r="G37" s="48">
        <f t="shared" si="0"/>
        <v>2979830</v>
      </c>
      <c r="H37" s="48">
        <v>2979830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51" t="s">
        <v>59</v>
      </c>
      <c r="B38" s="33">
        <v>7461</v>
      </c>
      <c r="C38" s="51" t="s">
        <v>73</v>
      </c>
      <c r="D38" s="35" t="s">
        <v>44</v>
      </c>
      <c r="E38" s="44" t="s">
        <v>136</v>
      </c>
      <c r="F38" s="44" t="s">
        <v>145</v>
      </c>
      <c r="G38" s="48">
        <f>H38+I38</f>
        <v>37241490</v>
      </c>
      <c r="H38" s="48">
        <f>14119505+21674160</f>
        <v>35793665</v>
      </c>
      <c r="I38" s="48">
        <v>1447825</v>
      </c>
      <c r="J38" s="45">
        <v>1447825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63">
      <c r="A39" s="100" t="s">
        <v>182</v>
      </c>
      <c r="B39" s="100" t="s">
        <v>183</v>
      </c>
      <c r="C39" s="101" t="s">
        <v>62</v>
      </c>
      <c r="D39" s="102" t="s">
        <v>184</v>
      </c>
      <c r="E39" s="44" t="s">
        <v>185</v>
      </c>
      <c r="F39" s="44" t="s">
        <v>181</v>
      </c>
      <c r="G39" s="48">
        <f t="shared" si="0"/>
        <v>549966</v>
      </c>
      <c r="H39" s="48">
        <v>0</v>
      </c>
      <c r="I39" s="48">
        <v>549966</v>
      </c>
      <c r="J39" s="45">
        <v>549966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57.5">
      <c r="A40" s="100" t="s">
        <v>188</v>
      </c>
      <c r="B40" s="100" t="s">
        <v>189</v>
      </c>
      <c r="C40" s="101" t="s">
        <v>62</v>
      </c>
      <c r="D40" s="102" t="s">
        <v>190</v>
      </c>
      <c r="E40" s="44" t="s">
        <v>148</v>
      </c>
      <c r="F40" s="44" t="s">
        <v>149</v>
      </c>
      <c r="G40" s="48">
        <f t="shared" si="0"/>
        <v>198500</v>
      </c>
      <c r="H40" s="48">
        <v>0</v>
      </c>
      <c r="I40" s="48">
        <v>198500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113.25" customHeight="1">
      <c r="A41" s="51" t="s">
        <v>60</v>
      </c>
      <c r="B41" s="33">
        <v>7693</v>
      </c>
      <c r="C41" s="51" t="s">
        <v>62</v>
      </c>
      <c r="D41" s="34" t="s">
        <v>150</v>
      </c>
      <c r="E41" s="47" t="s">
        <v>146</v>
      </c>
      <c r="F41" s="47" t="s">
        <v>147</v>
      </c>
      <c r="G41" s="48">
        <f t="shared" si="0"/>
        <v>1289702</v>
      </c>
      <c r="H41" s="48">
        <v>1289702</v>
      </c>
      <c r="I41" s="48">
        <v>0</v>
      </c>
      <c r="J41" s="45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81" customHeight="1">
      <c r="A42" s="51" t="s">
        <v>61</v>
      </c>
      <c r="B42" s="33">
        <v>8110</v>
      </c>
      <c r="C42" s="51" t="s">
        <v>74</v>
      </c>
      <c r="D42" s="34" t="s">
        <v>151</v>
      </c>
      <c r="E42" s="47" t="s">
        <v>85</v>
      </c>
      <c r="F42" s="47" t="s">
        <v>102</v>
      </c>
      <c r="G42" s="48">
        <f t="shared" si="0"/>
        <v>1000000</v>
      </c>
      <c r="H42" s="48">
        <v>1000000</v>
      </c>
      <c r="I42" s="48">
        <v>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81" customHeight="1">
      <c r="A43" s="87" t="s">
        <v>116</v>
      </c>
      <c r="B43" s="87" t="s">
        <v>117</v>
      </c>
      <c r="C43" s="88" t="s">
        <v>118</v>
      </c>
      <c r="D43" s="88" t="s">
        <v>119</v>
      </c>
      <c r="E43" s="44" t="s">
        <v>124</v>
      </c>
      <c r="F43" s="44" t="s">
        <v>152</v>
      </c>
      <c r="G43" s="48">
        <f t="shared" si="0"/>
        <v>30082000</v>
      </c>
      <c r="H43" s="48">
        <f>10000000-5000000</f>
        <v>5000000</v>
      </c>
      <c r="I43" s="48">
        <f>5000000+82000+20000000</f>
        <v>25082000</v>
      </c>
      <c r="J43" s="45">
        <v>25282000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87" t="s">
        <v>120</v>
      </c>
      <c r="B44" s="87" t="s">
        <v>121</v>
      </c>
      <c r="C44" s="88" t="s">
        <v>122</v>
      </c>
      <c r="D44" s="88" t="s">
        <v>123</v>
      </c>
      <c r="E44" s="44" t="s">
        <v>148</v>
      </c>
      <c r="F44" s="44" t="s">
        <v>149</v>
      </c>
      <c r="G44" s="48">
        <f t="shared" si="0"/>
        <v>163500</v>
      </c>
      <c r="H44" s="48">
        <v>0</v>
      </c>
      <c r="I44" s="48">
        <f>163500</f>
        <v>163500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136.5" customHeight="1">
      <c r="A45" s="100" t="s">
        <v>160</v>
      </c>
      <c r="B45" s="100" t="s">
        <v>161</v>
      </c>
      <c r="C45" s="101" t="s">
        <v>30</v>
      </c>
      <c r="D45" s="102" t="s">
        <v>162</v>
      </c>
      <c r="E45" s="44" t="s">
        <v>163</v>
      </c>
      <c r="F45" s="44" t="s">
        <v>164</v>
      </c>
      <c r="G45" s="48">
        <f t="shared" si="0"/>
        <v>170000</v>
      </c>
      <c r="H45" s="48">
        <v>170000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173.25">
      <c r="A46" s="100" t="s">
        <v>160</v>
      </c>
      <c r="B46" s="100" t="s">
        <v>161</v>
      </c>
      <c r="C46" s="101" t="s">
        <v>30</v>
      </c>
      <c r="D46" s="102" t="s">
        <v>162</v>
      </c>
      <c r="E46" s="44" t="s">
        <v>165</v>
      </c>
      <c r="F46" s="44" t="s">
        <v>166</v>
      </c>
      <c r="G46" s="48">
        <f t="shared" si="0"/>
        <v>200000</v>
      </c>
      <c r="H46" s="48">
        <v>200000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5" customFormat="1" ht="27.75" customHeight="1">
      <c r="A47" s="52"/>
      <c r="B47" s="53"/>
      <c r="C47" s="53"/>
      <c r="D47" s="54" t="s">
        <v>1</v>
      </c>
      <c r="E47" s="44"/>
      <c r="F47" s="44"/>
      <c r="G47" s="40">
        <f>SUM(G21:G46)</f>
        <v>141421712</v>
      </c>
      <c r="H47" s="40">
        <f>SUM(H21:H46)</f>
        <v>110272621</v>
      </c>
      <c r="I47" s="40">
        <f>SUM(I21:I46)</f>
        <v>31149091</v>
      </c>
      <c r="J47" s="40">
        <f>SUM(J21:J46)</f>
        <v>30952791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5" customFormat="1" ht="63">
      <c r="A48" s="31" t="s">
        <v>19</v>
      </c>
      <c r="B48" s="31"/>
      <c r="C48" s="32"/>
      <c r="D48" s="56" t="s">
        <v>77</v>
      </c>
      <c r="E48" s="25"/>
      <c r="F48" s="25"/>
      <c r="G48" s="40">
        <f aca="true" t="shared" si="1" ref="G48:G61">H48+I48</f>
        <v>9157726</v>
      </c>
      <c r="H48" s="40">
        <f>SUM(H49)</f>
        <v>9157726</v>
      </c>
      <c r="I48" s="40">
        <f>SUM(I49)</f>
        <v>0</v>
      </c>
      <c r="J48" s="40">
        <f>SUM(J49)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5" customFormat="1" ht="63">
      <c r="A49" s="33" t="s">
        <v>20</v>
      </c>
      <c r="B49" s="33"/>
      <c r="C49" s="34"/>
      <c r="D49" s="35" t="s">
        <v>78</v>
      </c>
      <c r="E49" s="44"/>
      <c r="F49" s="44"/>
      <c r="G49" s="45">
        <f t="shared" si="1"/>
        <v>9157726</v>
      </c>
      <c r="H49" s="45">
        <f>SUM(H50:H61)</f>
        <v>9157726</v>
      </c>
      <c r="I49" s="45">
        <f>SUM(I50:I61)</f>
        <v>0</v>
      </c>
      <c r="J49" s="45">
        <f>SUM(J50:J61)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11" customFormat="1" ht="80.25" customHeight="1">
      <c r="A50" s="57" t="s">
        <v>22</v>
      </c>
      <c r="B50" s="57" t="s">
        <v>23</v>
      </c>
      <c r="C50" s="58" t="s">
        <v>16</v>
      </c>
      <c r="D50" s="88" t="s">
        <v>128</v>
      </c>
      <c r="E50" s="44" t="s">
        <v>108</v>
      </c>
      <c r="F50" s="44" t="s">
        <v>109</v>
      </c>
      <c r="G50" s="45">
        <f t="shared" si="1"/>
        <v>206250</v>
      </c>
      <c r="H50" s="45">
        <v>206250</v>
      </c>
      <c r="I50" s="48">
        <v>0</v>
      </c>
      <c r="J50" s="45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</row>
    <row r="51" spans="1:99" s="6" customFormat="1" ht="87.75" customHeight="1">
      <c r="A51" s="57" t="s">
        <v>24</v>
      </c>
      <c r="B51" s="57">
        <v>3032</v>
      </c>
      <c r="C51" s="58" t="s">
        <v>17</v>
      </c>
      <c r="D51" s="88" t="s">
        <v>129</v>
      </c>
      <c r="E51" s="44" t="s">
        <v>108</v>
      </c>
      <c r="F51" s="44" t="s">
        <v>109</v>
      </c>
      <c r="G51" s="45">
        <f t="shared" si="1"/>
        <v>31680</v>
      </c>
      <c r="H51" s="48">
        <v>31680</v>
      </c>
      <c r="I51" s="48">
        <v>0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6" customFormat="1" ht="84.75" customHeight="1">
      <c r="A52" s="57" t="s">
        <v>25</v>
      </c>
      <c r="B52" s="57" t="s">
        <v>26</v>
      </c>
      <c r="C52" s="58" t="s">
        <v>17</v>
      </c>
      <c r="D52" s="88" t="s">
        <v>18</v>
      </c>
      <c r="E52" s="44" t="s">
        <v>108</v>
      </c>
      <c r="F52" s="44" t="s">
        <v>109</v>
      </c>
      <c r="G52" s="45">
        <f t="shared" si="1"/>
        <v>288000</v>
      </c>
      <c r="H52" s="45">
        <v>288000</v>
      </c>
      <c r="I52" s="48">
        <v>0</v>
      </c>
      <c r="J52" s="45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6" customFormat="1" ht="84.75" customHeight="1">
      <c r="A53" s="33" t="s">
        <v>87</v>
      </c>
      <c r="B53" s="33" t="s">
        <v>88</v>
      </c>
      <c r="C53" s="71" t="s">
        <v>17</v>
      </c>
      <c r="D53" s="88" t="s">
        <v>89</v>
      </c>
      <c r="E53" s="44" t="s">
        <v>108</v>
      </c>
      <c r="F53" s="44" t="s">
        <v>109</v>
      </c>
      <c r="G53" s="45">
        <f t="shared" si="1"/>
        <v>130000</v>
      </c>
      <c r="H53" s="45">
        <v>130000</v>
      </c>
      <c r="I53" s="48">
        <v>0</v>
      </c>
      <c r="J53" s="45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6" customFormat="1" ht="89.25" customHeight="1">
      <c r="A54" s="57" t="s">
        <v>58</v>
      </c>
      <c r="B54" s="57">
        <v>3123</v>
      </c>
      <c r="C54" s="59">
        <v>1040</v>
      </c>
      <c r="D54" s="88" t="s">
        <v>130</v>
      </c>
      <c r="E54" s="44" t="s">
        <v>108</v>
      </c>
      <c r="F54" s="44" t="s">
        <v>109</v>
      </c>
      <c r="G54" s="45">
        <f t="shared" si="1"/>
        <v>12800</v>
      </c>
      <c r="H54" s="45">
        <v>12800</v>
      </c>
      <c r="I54" s="45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141.75">
      <c r="A55" s="33" t="s">
        <v>21</v>
      </c>
      <c r="B55" s="33">
        <v>3160</v>
      </c>
      <c r="C55" s="35" t="s">
        <v>15</v>
      </c>
      <c r="D55" s="88" t="s">
        <v>131</v>
      </c>
      <c r="E55" s="44" t="s">
        <v>108</v>
      </c>
      <c r="F55" s="44" t="s">
        <v>109</v>
      </c>
      <c r="G55" s="45">
        <f t="shared" si="1"/>
        <v>928332</v>
      </c>
      <c r="H55" s="45">
        <v>928332</v>
      </c>
      <c r="I55" s="45">
        <v>0</v>
      </c>
      <c r="J55" s="45">
        <v>0</v>
      </c>
      <c r="K55" s="4"/>
      <c r="L55" s="6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132" customHeight="1">
      <c r="A56" s="33" t="s">
        <v>49</v>
      </c>
      <c r="B56" s="33">
        <v>3180</v>
      </c>
      <c r="C56" s="35" t="s">
        <v>14</v>
      </c>
      <c r="D56" s="88" t="s">
        <v>132</v>
      </c>
      <c r="E56" s="44" t="s">
        <v>108</v>
      </c>
      <c r="F56" s="44" t="s">
        <v>109</v>
      </c>
      <c r="G56" s="45">
        <f t="shared" si="1"/>
        <v>599055</v>
      </c>
      <c r="H56" s="45">
        <v>599055</v>
      </c>
      <c r="I56" s="45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131.25" customHeight="1">
      <c r="A57" s="33" t="s">
        <v>49</v>
      </c>
      <c r="B57" s="33">
        <v>3180</v>
      </c>
      <c r="C57" s="60">
        <v>1060</v>
      </c>
      <c r="D57" s="88" t="s">
        <v>132</v>
      </c>
      <c r="E57" s="44" t="s">
        <v>110</v>
      </c>
      <c r="F57" s="44" t="s">
        <v>111</v>
      </c>
      <c r="G57" s="45">
        <f t="shared" si="1"/>
        <v>73146</v>
      </c>
      <c r="H57" s="45">
        <v>73146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78.75">
      <c r="A58" s="33" t="s">
        <v>48</v>
      </c>
      <c r="B58" s="33">
        <v>3192</v>
      </c>
      <c r="C58" s="35" t="s">
        <v>16</v>
      </c>
      <c r="D58" s="88" t="s">
        <v>133</v>
      </c>
      <c r="E58" s="44" t="s">
        <v>108</v>
      </c>
      <c r="F58" s="44" t="s">
        <v>109</v>
      </c>
      <c r="G58" s="45">
        <f t="shared" si="1"/>
        <v>178791</v>
      </c>
      <c r="H58" s="45">
        <v>178791</v>
      </c>
      <c r="I58" s="48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00.5" customHeight="1">
      <c r="A59" s="87" t="s">
        <v>125</v>
      </c>
      <c r="B59" s="87" t="s">
        <v>126</v>
      </c>
      <c r="C59" s="88" t="s">
        <v>17</v>
      </c>
      <c r="D59" s="88" t="s">
        <v>127</v>
      </c>
      <c r="E59" s="44" t="s">
        <v>108</v>
      </c>
      <c r="F59" s="44" t="s">
        <v>109</v>
      </c>
      <c r="G59" s="45">
        <f t="shared" si="1"/>
        <v>309274</v>
      </c>
      <c r="H59" s="45">
        <v>309274</v>
      </c>
      <c r="I59" s="48">
        <v>0</v>
      </c>
      <c r="J59" s="45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15" customFormat="1" ht="88.5" customHeight="1">
      <c r="A60" s="57" t="s">
        <v>47</v>
      </c>
      <c r="B60" s="57">
        <v>3242</v>
      </c>
      <c r="C60" s="61">
        <v>1090</v>
      </c>
      <c r="D60" s="88" t="s">
        <v>46</v>
      </c>
      <c r="E60" s="44" t="s">
        <v>108</v>
      </c>
      <c r="F60" s="44" t="s">
        <v>109</v>
      </c>
      <c r="G60" s="45">
        <f t="shared" si="1"/>
        <v>5046874</v>
      </c>
      <c r="H60" s="45">
        <v>5046874</v>
      </c>
      <c r="I60" s="48">
        <v>0</v>
      </c>
      <c r="J60" s="45"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</row>
    <row r="61" spans="1:99" s="15" customFormat="1" ht="110.25">
      <c r="A61" s="57" t="s">
        <v>47</v>
      </c>
      <c r="B61" s="57">
        <v>3242</v>
      </c>
      <c r="C61" s="62">
        <v>1090</v>
      </c>
      <c r="D61" s="88" t="s">
        <v>46</v>
      </c>
      <c r="E61" s="44" t="s">
        <v>110</v>
      </c>
      <c r="F61" s="44" t="s">
        <v>111</v>
      </c>
      <c r="G61" s="45">
        <f t="shared" si="1"/>
        <v>1353524</v>
      </c>
      <c r="H61" s="63">
        <v>1353524</v>
      </c>
      <c r="I61" s="48">
        <v>0</v>
      </c>
      <c r="J61" s="63"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</row>
    <row r="62" spans="1:99" s="13" customFormat="1" ht="15.75" customHeight="1">
      <c r="A62" s="64"/>
      <c r="B62" s="65"/>
      <c r="C62" s="65"/>
      <c r="D62" s="54" t="s">
        <v>1</v>
      </c>
      <c r="E62" s="30"/>
      <c r="F62" s="30"/>
      <c r="G62" s="66">
        <f>SUM(G50:G61)</f>
        <v>9157726</v>
      </c>
      <c r="H62" s="66">
        <f>SUM(H50:H61)</f>
        <v>9157726</v>
      </c>
      <c r="I62" s="66">
        <f>SUM(I50:I61)</f>
        <v>0</v>
      </c>
      <c r="J62" s="66">
        <f>SUM(J50:J61)</f>
        <v>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s="13" customFormat="1" ht="63">
      <c r="A63" s="104" t="s">
        <v>167</v>
      </c>
      <c r="B63" s="105"/>
      <c r="C63" s="106"/>
      <c r="D63" s="107" t="s">
        <v>168</v>
      </c>
      <c r="E63" s="30"/>
      <c r="F63" s="30"/>
      <c r="G63" s="103">
        <f>SUM(G64)</f>
        <v>1950807</v>
      </c>
      <c r="H63" s="103">
        <f>SUM(H64)</f>
        <v>48150</v>
      </c>
      <c r="I63" s="103">
        <f>SUM(I64)</f>
        <v>1902657</v>
      </c>
      <c r="J63" s="103">
        <f>SUM(J64)</f>
        <v>1902657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s="3" customFormat="1" ht="63">
      <c r="A64" s="100" t="s">
        <v>169</v>
      </c>
      <c r="B64" s="108"/>
      <c r="C64" s="109"/>
      <c r="D64" s="102" t="s">
        <v>170</v>
      </c>
      <c r="E64" s="110"/>
      <c r="F64" s="110"/>
      <c r="G64" s="111">
        <f>SUM(G65:G66)</f>
        <v>1950807</v>
      </c>
      <c r="H64" s="111">
        <f>SUM(H65:H66)</f>
        <v>48150</v>
      </c>
      <c r="I64" s="111">
        <f>SUM(I65:I66)</f>
        <v>1902657</v>
      </c>
      <c r="J64" s="111">
        <f>SUM(J65:J66)</f>
        <v>1902657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1:99" s="13" customFormat="1" ht="78.75">
      <c r="A65" s="33" t="s">
        <v>171</v>
      </c>
      <c r="B65" s="33" t="s">
        <v>172</v>
      </c>
      <c r="C65" s="71" t="s">
        <v>11</v>
      </c>
      <c r="D65" s="71" t="s">
        <v>40</v>
      </c>
      <c r="E65" s="44" t="s">
        <v>178</v>
      </c>
      <c r="F65" s="44" t="s">
        <v>145</v>
      </c>
      <c r="G65" s="111">
        <f>SUM(H65)</f>
        <v>48150</v>
      </c>
      <c r="H65" s="111">
        <v>48150</v>
      </c>
      <c r="I65" s="111">
        <v>0</v>
      </c>
      <c r="J65" s="111">
        <v>0</v>
      </c>
      <c r="K65" s="1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s="13" customFormat="1" ht="81.75" customHeight="1">
      <c r="A66" s="33">
        <v>1517370</v>
      </c>
      <c r="B66" s="33">
        <v>7370</v>
      </c>
      <c r="C66" s="113" t="s">
        <v>62</v>
      </c>
      <c r="D66" s="71" t="s">
        <v>179</v>
      </c>
      <c r="E66" s="44" t="s">
        <v>178</v>
      </c>
      <c r="F66" s="44" t="s">
        <v>145</v>
      </c>
      <c r="G66" s="111">
        <f>SUM(H66+I66)</f>
        <v>1902657</v>
      </c>
      <c r="H66" s="111">
        <v>0</v>
      </c>
      <c r="I66" s="111">
        <f>SUM(J66)</f>
        <v>1902657</v>
      </c>
      <c r="J66" s="111">
        <f>43542+24924+28600+20160+1736204+49227</f>
        <v>1902657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80" customFormat="1" ht="55.5" customHeight="1">
      <c r="A67" s="75" t="s">
        <v>94</v>
      </c>
      <c r="B67" s="76"/>
      <c r="C67" s="77"/>
      <c r="D67" s="78" t="s">
        <v>95</v>
      </c>
      <c r="E67" s="50"/>
      <c r="F67" s="50"/>
      <c r="G67" s="85">
        <f>SUM(G68)</f>
        <v>0</v>
      </c>
      <c r="H67" s="85">
        <f>SUM(H68)</f>
        <v>0</v>
      </c>
      <c r="I67" s="85">
        <f>SUM(I68)</f>
        <v>0</v>
      </c>
      <c r="J67" s="85">
        <f>SUM(J68)</f>
        <v>0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</row>
    <row r="68" spans="1:99" s="80" customFormat="1" ht="47.25" customHeight="1">
      <c r="A68" s="81" t="s">
        <v>96</v>
      </c>
      <c r="B68" s="82"/>
      <c r="C68" s="83"/>
      <c r="D68" s="84" t="s">
        <v>97</v>
      </c>
      <c r="E68" s="50"/>
      <c r="F68" s="50"/>
      <c r="G68" s="86">
        <f>SUM(G69:G70)</f>
        <v>0</v>
      </c>
      <c r="H68" s="86">
        <f>SUM(H69:H70)</f>
        <v>0</v>
      </c>
      <c r="I68" s="86">
        <f>SUM(I69:I70)</f>
        <v>0</v>
      </c>
      <c r="J68" s="86">
        <f>SUM(J69:J70)</f>
        <v>0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</row>
    <row r="69" spans="1:99" s="80" customFormat="1" ht="73.5" customHeight="1">
      <c r="A69" s="81">
        <v>3118841</v>
      </c>
      <c r="B69" s="82">
        <v>8841</v>
      </c>
      <c r="C69" s="83"/>
      <c r="D69" s="90" t="s">
        <v>98</v>
      </c>
      <c r="E69" s="50" t="s">
        <v>100</v>
      </c>
      <c r="F69" s="50" t="s">
        <v>101</v>
      </c>
      <c r="G69" s="86">
        <f>SUM(H69+I69)</f>
        <v>1000000</v>
      </c>
      <c r="H69" s="55">
        <v>0</v>
      </c>
      <c r="I69" s="86">
        <v>1000000</v>
      </c>
      <c r="J69" s="86">
        <v>0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</row>
    <row r="70" spans="1:99" s="80" customFormat="1" ht="72.75" customHeight="1">
      <c r="A70" s="81">
        <v>3118842</v>
      </c>
      <c r="B70" s="82">
        <v>8842</v>
      </c>
      <c r="C70" s="83"/>
      <c r="D70" s="90" t="s">
        <v>99</v>
      </c>
      <c r="E70" s="50" t="s">
        <v>100</v>
      </c>
      <c r="F70" s="50" t="s">
        <v>101</v>
      </c>
      <c r="G70" s="86">
        <f>SUM(H70+I70)</f>
        <v>-1000000</v>
      </c>
      <c r="H70" s="55">
        <v>0</v>
      </c>
      <c r="I70" s="86">
        <v>-1000000</v>
      </c>
      <c r="J70" s="86">
        <v>0</v>
      </c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</row>
    <row r="71" spans="1:99" s="13" customFormat="1" ht="15.75">
      <c r="A71" s="31"/>
      <c r="B71" s="31"/>
      <c r="C71" s="56"/>
      <c r="D71" s="54" t="s">
        <v>1</v>
      </c>
      <c r="E71" s="67"/>
      <c r="F71" s="67"/>
      <c r="G71" s="40">
        <f>SUM(G69:G70)</f>
        <v>0</v>
      </c>
      <c r="H71" s="40">
        <f>SUM(H69:H70)</f>
        <v>0</v>
      </c>
      <c r="I71" s="40">
        <f>SUM(I69:I70)</f>
        <v>0</v>
      </c>
      <c r="J71" s="40">
        <f>SUM(J69:J70)</f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18" customFormat="1" ht="27" customHeight="1">
      <c r="A72" s="44"/>
      <c r="B72" s="44"/>
      <c r="C72" s="44"/>
      <c r="D72" s="25" t="s">
        <v>2</v>
      </c>
      <c r="E72" s="44"/>
      <c r="F72" s="44"/>
      <c r="G72" s="40">
        <f>H72+I72</f>
        <v>152530245</v>
      </c>
      <c r="H72" s="40">
        <f>H19+H48+H63+H67</f>
        <v>119478497</v>
      </c>
      <c r="I72" s="40">
        <f>I19+I48+I63+I67</f>
        <v>33051748</v>
      </c>
      <c r="J72" s="40">
        <f>J19+J48+J63+J67</f>
        <v>32855448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</row>
    <row r="73" spans="4:10" ht="22.5" customHeight="1">
      <c r="D73" s="91"/>
      <c r="E73" s="2"/>
      <c r="F73" s="2"/>
      <c r="G73" s="2"/>
      <c r="H73" s="23"/>
      <c r="I73" s="23"/>
      <c r="J73" s="23"/>
    </row>
    <row r="74" spans="1:99" s="20" customFormat="1" ht="18.75">
      <c r="A74" s="22" t="s">
        <v>3</v>
      </c>
      <c r="B74" s="22"/>
      <c r="C74" s="22"/>
      <c r="D74" s="92"/>
      <c r="E74" s="16"/>
      <c r="F74" s="22"/>
      <c r="G74" s="22" t="s">
        <v>91</v>
      </c>
      <c r="H74" s="26"/>
      <c r="I74" s="26"/>
      <c r="J74" s="26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</row>
    <row r="75" spans="1:99" s="20" customFormat="1" ht="18.75">
      <c r="A75" s="22"/>
      <c r="B75" s="22"/>
      <c r="C75" s="22"/>
      <c r="D75" s="92"/>
      <c r="E75" s="16"/>
      <c r="F75" s="16"/>
      <c r="G75" s="16"/>
      <c r="H75" s="26"/>
      <c r="I75" s="26"/>
      <c r="J75" s="26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</row>
    <row r="76" spans="1:99" s="20" customFormat="1" ht="18.75">
      <c r="A76" s="16" t="s">
        <v>4</v>
      </c>
      <c r="B76" s="16"/>
      <c r="C76" s="16"/>
      <c r="D76" s="92"/>
      <c r="E76" s="16"/>
      <c r="F76" s="16"/>
      <c r="G76" s="16"/>
      <c r="H76" s="26"/>
      <c r="I76" s="26"/>
      <c r="J76" s="26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</row>
    <row r="77" spans="1:99" s="20" customFormat="1" ht="18.75">
      <c r="A77" s="16" t="s">
        <v>5</v>
      </c>
      <c r="B77" s="16"/>
      <c r="C77" s="16"/>
      <c r="D77" s="92"/>
      <c r="E77" s="16"/>
      <c r="F77" s="16"/>
      <c r="G77" s="16" t="s">
        <v>79</v>
      </c>
      <c r="H77" s="26"/>
      <c r="I77" s="26"/>
      <c r="J77" s="2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</row>
    <row r="78" spans="1:99" s="20" customFormat="1" ht="18.75">
      <c r="A78" s="16" t="s">
        <v>6</v>
      </c>
      <c r="B78" s="16"/>
      <c r="C78" s="16"/>
      <c r="D78" s="92"/>
      <c r="E78" s="16"/>
      <c r="F78" s="16"/>
      <c r="G78" s="16"/>
      <c r="H78" s="26"/>
      <c r="I78" s="26"/>
      <c r="J78" s="2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10" ht="12.75">
      <c r="A79" s="8"/>
      <c r="B79" s="8"/>
      <c r="C79" s="8"/>
      <c r="D79" s="93"/>
      <c r="E79" s="8"/>
      <c r="F79" s="8"/>
      <c r="G79" s="8"/>
      <c r="H79" s="27"/>
      <c r="I79" s="27"/>
      <c r="J79" s="27"/>
    </row>
    <row r="80" spans="8:10" ht="12.75">
      <c r="H80" s="28"/>
      <c r="I80" s="28"/>
      <c r="J80" s="28"/>
    </row>
    <row r="81" spans="8:10" ht="12.75">
      <c r="H81" s="28"/>
      <c r="I81" s="28"/>
      <c r="J81" s="28"/>
    </row>
    <row r="82" spans="8:10" ht="12.75">
      <c r="H82" s="28"/>
      <c r="I82" s="28"/>
      <c r="J82" s="28"/>
    </row>
    <row r="83" spans="8:10" ht="12.75">
      <c r="H83" s="28"/>
      <c r="I83" s="28"/>
      <c r="J83" s="28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</sheetData>
  <sheetProtection/>
  <mergeCells count="22">
    <mergeCell ref="G4:J4"/>
    <mergeCell ref="G5:J5"/>
    <mergeCell ref="G8:J8"/>
    <mergeCell ref="G9:J9"/>
    <mergeCell ref="A14:B14"/>
    <mergeCell ref="A15:B15"/>
    <mergeCell ref="D16:D17"/>
    <mergeCell ref="F16:F17"/>
    <mergeCell ref="E16:E17"/>
    <mergeCell ref="A16:A17"/>
    <mergeCell ref="G16:G17"/>
    <mergeCell ref="C16:C17"/>
    <mergeCell ref="K4:N4"/>
    <mergeCell ref="K5:N5"/>
    <mergeCell ref="K8:N8"/>
    <mergeCell ref="H16:H17"/>
    <mergeCell ref="K9:N9"/>
    <mergeCell ref="K10:N10"/>
    <mergeCell ref="I16:J16"/>
    <mergeCell ref="A13:J13"/>
    <mergeCell ref="G10:J10"/>
    <mergeCell ref="B16:B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2023-02-13T10:06:01Z</cp:lastPrinted>
  <dcterms:created xsi:type="dcterms:W3CDTF">2008-01-03T14:25:14Z</dcterms:created>
  <dcterms:modified xsi:type="dcterms:W3CDTF">2023-02-13T10:06:04Z</dcterms:modified>
  <cp:category/>
  <cp:version/>
  <cp:contentType/>
  <cp:contentStatus/>
</cp:coreProperties>
</file>